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4" activeTab="1"/>
  </bookViews>
  <sheets>
    <sheet name="Orçamento" sheetId="1" r:id="rId1"/>
    <sheet name="Cronograma" sheetId="2" r:id="rId2"/>
  </sheets>
  <externalReferences>
    <externalReference r:id="rId5"/>
  </externalReferences>
  <definedNames>
    <definedName name="_xlnm.Database">"#REF!"</definedName>
    <definedName name="_xlnm.Print_Area" localSheetId="0">'Orçamento'!$A$1:$H$46</definedName>
    <definedName name="_xlnm.Print_Area_0" localSheetId="0">'Orçamento'!$A$1:$H$46</definedName>
    <definedName name="_xlnm.Print_Area_0_0" localSheetId="0">'Orçamento'!$A$1:$I$46</definedName>
    <definedName name="_xlnm.Print_Area_0_0_0" localSheetId="0">'Orçamento'!$A$1:$H$46</definedName>
    <definedName name="_xlnm.Print_Area_0_0_0_0" localSheetId="0">'Orçamento'!$A$1:$I$46</definedName>
    <definedName name="_xlnm.Print_Area_0_0_0_0_0" localSheetId="0">'Orçamento'!$A$1:$H$46</definedName>
    <definedName name="_xlnm.Print_Area_0_0_0_0_0_0" localSheetId="0">'Orçamento'!$A$1:$I$46</definedName>
    <definedName name="_xlnm.Print_Area_0_0_0_0_0_0_0" localSheetId="0">'Orçamento'!$A$1:$H$46</definedName>
    <definedName name="_xlnm.Print_Area_0_0_0_0_0_0_0_0" localSheetId="0">'Orçamento'!$A$1:$I$46</definedName>
    <definedName name="_xlnm.Print_Area_0_0_0_0_0_0_0_0_0" localSheetId="0">'Orçamento'!$A$1:$H$46</definedName>
    <definedName name="_xlnm.Print_Area_0_0_0_0_0_0_0_0_0_0" localSheetId="0">'Orçamento'!$A$1:$I$46</definedName>
    <definedName name="_xlnm.Print_Area_0_0_0_0_0_0_0_0_0_0_0" localSheetId="0">'Orçamento'!$A$1:$I$39</definedName>
    <definedName name="_xlnm.Print_Area_0_0_0_0_0_0_0_0_0_0_0_0" localSheetId="0">'Orçamento'!$A$1:$I$46</definedName>
    <definedName name="_xlnm.Print_Area_0_0_0_0_0_0_0_0_0_0_0_0_0" localSheetId="0">'Orçamento'!$A$1:$I$39</definedName>
    <definedName name="_xlnm.Print_Area_0_0_0_0_0_0_0_0_0_0_0_0_0_0" localSheetId="0">'Orçamento'!$A$1:$I$46</definedName>
    <definedName name="_xlnm.Print_Titles" localSheetId="0">'Orçamento'!$A$1:$IP$6</definedName>
    <definedName name="_xlnm.Print_Titles_0" localSheetId="0">'Orçamento'!$A$1:$IP$6</definedName>
    <definedName name="_xlnm.Print_Titles_0_0" localSheetId="0">'Orçamento'!$A$1:$IP$6</definedName>
    <definedName name="_xlnm.Print_Titles_0_0_0" localSheetId="0">'Orçamento'!$A$1:$IP$6</definedName>
    <definedName name="_xlnm.Print_Titles_0_0_0_0" localSheetId="0">'Orçamento'!$A$1:$IP$6</definedName>
    <definedName name="_xlnm.Print_Titles_0_0_0_0_0" localSheetId="0">'Orçamento'!$A$1:$IP$6</definedName>
    <definedName name="_xlnm.Print_Titles_0_0_0_0_0_0" localSheetId="0">'Orçamento'!$A$1:$IP$6</definedName>
    <definedName name="_xlnm.Print_Titles_0_0_0_0_0_0_0" localSheetId="0">'Orçamento'!$A$1:$IP$6</definedName>
    <definedName name="_xlnm.Print_Titles_0_0_0_0_0_0_0_0" localSheetId="0">'Orçamento'!$A$1:$IP$6</definedName>
    <definedName name="_xlnm.Print_Titles_0_0_0_0_0_0_0_0_0" localSheetId="0">'Orçamento'!$A$1:$IP$6</definedName>
    <definedName name="_xlnm.Print_Titles_0_0_0_0_0_0_0_0_0_0" localSheetId="0">'Orçamento'!$A$1:$IP$6</definedName>
    <definedName name="_xlnm.Print_Titles_0_0_0_0_0_0_0_0_0_0_0" localSheetId="0">'Orçamento'!$A$1:$IP$6</definedName>
    <definedName name="_xlnm.Print_Titles_0_0_0_0_0_0_0_0_0_0_0_0" localSheetId="0">'Orçamento'!$A$1:$IP$6</definedName>
    <definedName name="_xlnm.Print_Titles_0_0_0_0_0_0_0_0_0_0_0_0_0" localSheetId="0">'Orçamento'!$A$1:$IP$6</definedName>
    <definedName name="_xlnm.Print_Titles_0_0_0_0_0_0_0_0_0_0_0_0_0_0" localSheetId="0">'Orçamento'!$A$1:$IP$6</definedName>
    <definedName name="_xlnm.Print_Area" localSheetId="1">'Cronograma'!$A$1:$H$21</definedName>
    <definedName name="_xlnm.Print_Area" localSheetId="0">'Orçamento'!$A$1:$I$49</definedName>
    <definedName name="Excel_BuiltIn_Print_Area" localSheetId="0">'Orçamento'!$A$1:$H$46</definedName>
    <definedName name="Excel_BuiltIn_Print_Area" localSheetId="0">'Orçamento'!$A$1:$H$46</definedName>
    <definedName name="Excel_BuiltIn_Print_Area" localSheetId="0">'Orçamento'!$A$1:$H$49</definedName>
    <definedName name="Excel_BuiltIn_Print_Area" localSheetId="0">'Orçamento'!$A$1:$H$47</definedName>
    <definedName name="Excel_BuiltIn_Print_Titles" localSheetId="0">'Orçamento'!$A$1:$IP$6</definedName>
    <definedName name="QUANTITATIVOS_FDE">"#REF!"</definedName>
  </definedNames>
  <calcPr fullCalcOnLoad="1"/>
</workbook>
</file>

<file path=xl/sharedStrings.xml><?xml version="1.0" encoding="utf-8"?>
<sst xmlns="http://schemas.openxmlformats.org/spreadsheetml/2006/main" count="158" uniqueCount="114">
  <si>
    <t>Obra:</t>
  </si>
  <si>
    <t>FONTES *:</t>
  </si>
  <si>
    <t>Local:</t>
  </si>
  <si>
    <t>BDI:</t>
  </si>
  <si>
    <t>ITEM</t>
  </si>
  <si>
    <t>FONTE</t>
  </si>
  <si>
    <t>CÓDIGO</t>
  </si>
  <si>
    <t>DISCRIMINAÇÃO</t>
  </si>
  <si>
    <t>UNID</t>
  </si>
  <si>
    <t>QDE</t>
  </si>
  <si>
    <t>Valor Unitário</t>
  </si>
  <si>
    <t>Valor Total</t>
  </si>
  <si>
    <t>Valor Total c/ BDI</t>
  </si>
  <si>
    <t>INSTALAÇÕES ELÉTRICAS</t>
  </si>
  <si>
    <t>1</t>
  </si>
  <si>
    <t>Serviços preliminares</t>
  </si>
  <si>
    <t>1.1</t>
  </si>
  <si>
    <t>CDHU</t>
  </si>
  <si>
    <t>02.08.050</t>
  </si>
  <si>
    <t>Placa em lona com impressão digital e estrutura em madeira</t>
  </si>
  <si>
    <t>m²</t>
  </si>
  <si>
    <t>Total etapa 1</t>
  </si>
  <si>
    <t>2</t>
  </si>
  <si>
    <t xml:space="preserve">Entrada de energia </t>
  </si>
  <si>
    <t>2.1</t>
  </si>
  <si>
    <t>SINAPI</t>
  </si>
  <si>
    <t>un</t>
  </si>
  <si>
    <t>2.2</t>
  </si>
  <si>
    <t>2.3</t>
  </si>
  <si>
    <t>37.24.031</t>
  </si>
  <si>
    <t>Supressor de surto monofásico, Fase-Terra, In 4 a 11 kA, Imax. de surto de 12 até 15 kA</t>
  </si>
  <si>
    <t>2.4</t>
  </si>
  <si>
    <t>24.02.040</t>
  </si>
  <si>
    <t>Porta/portão tipo gradil sob medida</t>
  </si>
  <si>
    <t>2.5</t>
  </si>
  <si>
    <t>33.11.050</t>
  </si>
  <si>
    <t>Esmalte à base água em superfície metálica, inclusive preparo</t>
  </si>
  <si>
    <t>2.6</t>
  </si>
  <si>
    <t>28.05.060</t>
  </si>
  <si>
    <t>Cadeado de latão com cilindro - trava dupla – 50mm</t>
  </si>
  <si>
    <t>Total etapa 2</t>
  </si>
  <si>
    <t>3</t>
  </si>
  <si>
    <t>Distribuição de energia</t>
  </si>
  <si>
    <t>3.1</t>
  </si>
  <si>
    <t>m</t>
  </si>
  <si>
    <t>3.2</t>
  </si>
  <si>
    <t>39.21.020</t>
  </si>
  <si>
    <t>Cabo de cobre flexível de 2,5 mm², isolamento 0,6/1kV ‐ isolação HEPR 90°C</t>
  </si>
  <si>
    <t>3.3</t>
  </si>
  <si>
    <t>3.4</t>
  </si>
  <si>
    <t>3.5</t>
  </si>
  <si>
    <t>Total etapa 3</t>
  </si>
  <si>
    <t>4</t>
  </si>
  <si>
    <t>Iluminação</t>
  </si>
  <si>
    <t>4.1</t>
  </si>
  <si>
    <t>41.10.340</t>
  </si>
  <si>
    <t>Poste telecônico reto em aço SAE 1010/1020 galvanizado a fogo, altura de 8,00 m</t>
  </si>
  <si>
    <t>4.2</t>
  </si>
  <si>
    <t>41.10.070</t>
  </si>
  <si>
    <t>Cruzeta reforçada em ferro galvanizado para fixação de quatro luminárias</t>
  </si>
  <si>
    <t>4.3</t>
  </si>
  <si>
    <t>LUMINÁRIA DE LED PARA ILUMINAÇÃO PÚBLICA, DE 138 W ATÉ 180 W - FORNECIMENTO E INSTALAÇÃO. AF_08/2020 (150W)</t>
  </si>
  <si>
    <t>4.4</t>
  </si>
  <si>
    <t>Total etapa 4</t>
  </si>
  <si>
    <t>TOTAL GERAL</t>
  </si>
  <si>
    <t xml:space="preserve">*  - </t>
  </si>
  <si>
    <t>Valores sem desoneração (material e mão de obra inclusos).</t>
  </si>
  <si>
    <t>Planilha Orçamentária</t>
  </si>
  <si>
    <t>Projeto Iluminação da Praça Poliesportiva do Jardim Bela Vista</t>
  </si>
  <si>
    <t>Rua Francisco José Caseiro, s/n, CEP: 17.206-485, Jardim Bela Vista, Jahu – SP</t>
  </si>
  <si>
    <t>39.21.060</t>
  </si>
  <si>
    <t>Cabo de cobre flexível de 16 mm², isolamento 0,6/1kV ‐ isolação HEPR 90°C</t>
  </si>
  <si>
    <t>ENTRADA DE ENERGIA ELÉTRICA, AÉREA, BIFÁSICA, COM CAIXA DE EMBUTIR, CABO DE 16 MM2 E DISJUNTOR DIN 50A (NÃO INCLUSO O POSTE DE CONCRETO). AF_07/2020_PS (visor aéreo atravéz de lente)</t>
  </si>
  <si>
    <t>39.21.030</t>
  </si>
  <si>
    <t>Cabo de cobre flexível de 4 mm², isolamento 0,6/1kV ‐ isolação HEPR 90°C</t>
  </si>
  <si>
    <t>38.13.010</t>
  </si>
  <si>
    <t>Eletroduto corrugado em polietileno de alta densidade, DN= 30 mm, com acessórios</t>
  </si>
  <si>
    <t>Caixa enterrada elétrica retangular, em concreto pré-moldado, fundo com brita, dimensões internas: 0,3x0,3x0,3 m. Af_12/2020</t>
  </si>
  <si>
    <t>37.13.860</t>
  </si>
  <si>
    <t>Mini‐disjuntor termomagnético, bipolar 220/380 V, corrente de 63 A</t>
  </si>
  <si>
    <t>37.13.840</t>
  </si>
  <si>
    <t>Mini‐disjuntor termomagnético, bipolar 220/380 V, corrente de 10 A até 32 A</t>
  </si>
  <si>
    <t>40.07.010</t>
  </si>
  <si>
    <t>Caixa em PVC de 4´ x 2´</t>
  </si>
  <si>
    <t>40.11.010</t>
  </si>
  <si>
    <t>Relé fotoelétrico 50/60 Hz, 110/220 V, 1200 VA, completo</t>
  </si>
  <si>
    <t>3.6</t>
  </si>
  <si>
    <t>3.7</t>
  </si>
  <si>
    <t>3.8</t>
  </si>
  <si>
    <t>3.9</t>
  </si>
  <si>
    <t>LUMINÁRIA DE LED PARA ILUMINAÇÃO PÚBLICA, DE 181 W ATÉ 239 W - FORNECIMENTO E INSTALAÇÃO. AF_08/2020 (200W)</t>
  </si>
  <si>
    <t>4.5</t>
  </si>
  <si>
    <t>40.04.450</t>
  </si>
  <si>
    <t>Tomada 2P+T de 10 A ‐ 250 V, completa</t>
  </si>
  <si>
    <t>06.01.020</t>
  </si>
  <si>
    <t>Escavação manual em solo de 1ª e 2ª categoria em campo aberto</t>
  </si>
  <si>
    <t>m³</t>
  </si>
  <si>
    <t>06.11.040</t>
  </si>
  <si>
    <t>Reaterro manual apiloado sem controle de compactação</t>
  </si>
  <si>
    <t>1.2</t>
  </si>
  <si>
    <t>1.3</t>
  </si>
  <si>
    <t>Item</t>
  </si>
  <si>
    <t>Cronograma Físico-Financeiro</t>
  </si>
  <si>
    <t>Etapas da Construção</t>
  </si>
  <si>
    <t>%</t>
  </si>
  <si>
    <t>1º Mês</t>
  </si>
  <si>
    <t>2º Mês</t>
  </si>
  <si>
    <t>Total</t>
  </si>
  <si>
    <t>CDHU 193 e SINAPI 04/24</t>
  </si>
  <si>
    <t>POSTE DE CONCRETO ARMADO DE SECAO DUPLO T, EXTENSAO DE 9,00 M, RESISTENCIA DE 300 A 400 DAN, TIPO B OU D (medição incorporada no alto)</t>
  </si>
  <si>
    <t>Jahu, 09 de maio de 2.024</t>
  </si>
  <si>
    <t>Cruzeta reforçada em ferro galvanizado para fixação de duas luminárias</t>
  </si>
  <si>
    <t>41.10.080</t>
  </si>
  <si>
    <t>4.6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</si>
</sst>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.0000"/>
    <numFmt numFmtId="165" formatCode="#,###.00"/>
    <numFmt numFmtId="166" formatCode="[$-416]dddd\,\ d&quot; de &quot;mmmm&quot; de &quot;yyyy"/>
  </numFmts>
  <fonts count="54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right" vertical="center" wrapText="1"/>
      <protection locked="0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0" fillId="0" borderId="10" xfId="45" applyFont="1" applyBorder="1" applyAlignment="1">
      <alignment horizontal="center" vertical="center"/>
      <protection/>
    </xf>
    <xf numFmtId="0" fontId="0" fillId="0" borderId="10" xfId="45" applyFont="1" applyBorder="1">
      <alignment/>
      <protection/>
    </xf>
    <xf numFmtId="2" fontId="10" fillId="0" borderId="10" xfId="45" applyNumberFormat="1" applyFont="1" applyBorder="1" applyAlignment="1">
      <alignment horizontal="left" vertical="center" wrapText="1"/>
      <protection/>
    </xf>
    <xf numFmtId="2" fontId="0" fillId="0" borderId="10" xfId="45" applyNumberFormat="1" applyFont="1" applyBorder="1" applyAlignment="1">
      <alignment horizontal="center" vertical="center"/>
      <protection/>
    </xf>
    <xf numFmtId="4" fontId="0" fillId="0" borderId="10" xfId="45" applyNumberFormat="1" applyFont="1" applyBorder="1" applyAlignment="1">
      <alignment vertical="center" wrapText="1"/>
      <protection/>
    </xf>
    <xf numFmtId="2" fontId="0" fillId="0" borderId="10" xfId="45" applyNumberFormat="1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8" fillId="34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justify" vertical="center" wrapText="1"/>
    </xf>
    <xf numFmtId="4" fontId="8" fillId="34" borderId="15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45" applyNumberFormat="1" applyFont="1" applyBorder="1" applyAlignment="1" applyProtection="1">
      <alignment vertical="center"/>
      <protection locked="0"/>
    </xf>
    <xf numFmtId="4" fontId="0" fillId="0" borderId="10" xfId="45" applyNumberFormat="1" applyFont="1" applyBorder="1" applyAlignment="1">
      <alignment vertical="center"/>
      <protection/>
    </xf>
    <xf numFmtId="164" fontId="4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0" fontId="0" fillId="35" borderId="10" xfId="0" applyNumberFormat="1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 horizontal="right"/>
    </xf>
    <xf numFmtId="2" fontId="0" fillId="35" borderId="12" xfId="0" applyNumberFormat="1" applyFont="1" applyFill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13" fillId="0" borderId="10" xfId="0" applyNumberFormat="1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165" fontId="0" fillId="35" borderId="10" xfId="0" applyNumberFormat="1" applyFont="1" applyFill="1" applyBorder="1" applyAlignment="1">
      <alignment horizontal="right"/>
    </xf>
    <xf numFmtId="165" fontId="0" fillId="35" borderId="12" xfId="0" applyNumberFormat="1" applyFont="1" applyFill="1" applyBorder="1" applyAlignment="1">
      <alignment horizontal="right"/>
    </xf>
    <xf numFmtId="0" fontId="8" fillId="35" borderId="16" xfId="0" applyFont="1" applyFill="1" applyBorder="1" applyAlignment="1">
      <alignment/>
    </xf>
    <xf numFmtId="10" fontId="0" fillId="35" borderId="13" xfId="0" applyNumberFormat="1" applyFont="1" applyFill="1" applyBorder="1" applyAlignment="1">
      <alignment horizontal="right"/>
    </xf>
    <xf numFmtId="165" fontId="0" fillId="35" borderId="13" xfId="0" applyNumberFormat="1" applyFont="1" applyFill="1" applyBorder="1" applyAlignment="1">
      <alignment horizontal="right"/>
    </xf>
    <xf numFmtId="165" fontId="0" fillId="35" borderId="17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right" vertical="center" wrapText="1"/>
    </xf>
    <xf numFmtId="0" fontId="8" fillId="34" borderId="21" xfId="0" applyFont="1" applyFill="1" applyBorder="1" applyAlignment="1">
      <alignment horizontal="right" vertical="center" wrapText="1"/>
    </xf>
    <xf numFmtId="0" fontId="8" fillId="34" borderId="22" xfId="0" applyFont="1" applyFill="1" applyBorder="1" applyAlignment="1">
      <alignment horizontal="right" vertical="center" wrapText="1"/>
    </xf>
    <xf numFmtId="0" fontId="8" fillId="34" borderId="2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5" fillId="0" borderId="24" xfId="44" applyFont="1" applyBorder="1" applyAlignment="1">
      <alignment horizontal="right" vertical="center" wrapText="1"/>
      <protection/>
    </xf>
    <xf numFmtId="0" fontId="5" fillId="0" borderId="19" xfId="44" applyFont="1" applyBorder="1" applyAlignment="1">
      <alignment horizontal="right" vertical="center" wrapText="1"/>
      <protection/>
    </xf>
    <xf numFmtId="0" fontId="5" fillId="0" borderId="24" xfId="44" applyFont="1" applyBorder="1" applyAlignment="1">
      <alignment horizontal="left" vertical="center" wrapText="1"/>
      <protection/>
    </xf>
    <xf numFmtId="0" fontId="5" fillId="0" borderId="25" xfId="44" applyFont="1" applyBorder="1" applyAlignment="1">
      <alignment horizontal="left" vertical="center" wrapText="1"/>
      <protection/>
    </xf>
    <xf numFmtId="10" fontId="5" fillId="0" borderId="19" xfId="44" applyNumberFormat="1" applyFont="1" applyBorder="1" applyAlignment="1">
      <alignment horizontal="left" vertical="center" wrapText="1"/>
      <protection/>
    </xf>
    <xf numFmtId="10" fontId="5" fillId="0" borderId="26" xfId="44" applyNumberFormat="1" applyFont="1" applyBorder="1" applyAlignment="1">
      <alignment horizontal="left" vertical="center" wrapText="1"/>
      <protection/>
    </xf>
    <xf numFmtId="17" fontId="2" fillId="0" borderId="27" xfId="0" applyNumberFormat="1" applyFont="1" applyBorder="1" applyAlignment="1" applyProtection="1">
      <alignment horizontal="center"/>
      <protection/>
    </xf>
    <xf numFmtId="17" fontId="2" fillId="0" borderId="28" xfId="0" applyNumberFormat="1" applyFont="1" applyBorder="1" applyAlignment="1" applyProtection="1">
      <alignment horizontal="center"/>
      <protection/>
    </xf>
    <xf numFmtId="17" fontId="2" fillId="0" borderId="29" xfId="0" applyNumberFormat="1" applyFont="1" applyBorder="1" applyAlignment="1" applyProtection="1">
      <alignment horizontal="center"/>
      <protection/>
    </xf>
    <xf numFmtId="17" fontId="3" fillId="0" borderId="30" xfId="0" applyNumberFormat="1" applyFont="1" applyBorder="1" applyAlignment="1" applyProtection="1">
      <alignment horizontal="center" wrapText="1"/>
      <protection/>
    </xf>
    <xf numFmtId="17" fontId="3" fillId="0" borderId="31" xfId="0" applyNumberFormat="1" applyFont="1" applyBorder="1" applyAlignment="1" applyProtection="1">
      <alignment horizontal="center" wrapText="1"/>
      <protection/>
    </xf>
    <xf numFmtId="17" fontId="3" fillId="0" borderId="32" xfId="0" applyNumberFormat="1" applyFont="1" applyBorder="1" applyAlignment="1" applyProtection="1">
      <alignment horizontal="center" wrapText="1"/>
      <protection/>
    </xf>
    <xf numFmtId="0" fontId="5" fillId="0" borderId="33" xfId="44" applyFont="1" applyBorder="1" applyAlignment="1">
      <alignment horizontal="left" vertical="center" wrapText="1"/>
      <protection/>
    </xf>
    <xf numFmtId="0" fontId="5" fillId="0" borderId="34" xfId="44" applyFont="1" applyBorder="1" applyAlignment="1">
      <alignment horizontal="left" vertical="center" wrapText="1"/>
      <protection/>
    </xf>
    <xf numFmtId="0" fontId="5" fillId="0" borderId="19" xfId="44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left"/>
    </xf>
    <xf numFmtId="0" fontId="12" fillId="35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2" fillId="35" borderId="10" xfId="0" applyFont="1" applyFill="1" applyBorder="1" applyAlignment="1">
      <alignment horizontal="left"/>
    </xf>
    <xf numFmtId="17" fontId="2" fillId="0" borderId="14" xfId="0" applyNumberFormat="1" applyFont="1" applyBorder="1" applyAlignment="1">
      <alignment horizontal="center" wrapText="1"/>
    </xf>
    <xf numFmtId="17" fontId="2" fillId="0" borderId="35" xfId="0" applyNumberFormat="1" applyFont="1" applyBorder="1" applyAlignment="1">
      <alignment horizontal="center" wrapText="1"/>
    </xf>
    <xf numFmtId="17" fontId="2" fillId="0" borderId="36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0" xfId="44" applyFont="1" applyBorder="1" applyAlignment="1">
      <alignment horizontal="left" vertical="center" wrapText="1"/>
      <protection/>
    </xf>
    <xf numFmtId="0" fontId="5" fillId="0" borderId="12" xfId="44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wrapText="1"/>
    </xf>
    <xf numFmtId="0" fontId="5" fillId="0" borderId="33" xfId="44" applyFont="1" applyBorder="1" applyAlignment="1">
      <alignment horizontal="right" vertical="center" wrapText="1"/>
      <protection/>
    </xf>
    <xf numFmtId="0" fontId="5" fillId="0" borderId="34" xfId="44" applyFont="1" applyBorder="1" applyAlignment="1">
      <alignment horizontal="righ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Excel Built-in Normal" xfId="45"/>
    <cellStyle name="Hyperlink" xfId="46"/>
    <cellStyle name="Followed Hyperlink" xfId="47"/>
    <cellStyle name="Currency" xfId="48"/>
    <cellStyle name="Currency [0]" xfId="49"/>
    <cellStyle name="Neutro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1704975</xdr:colOff>
      <xdr:row>44</xdr:row>
      <xdr:rowOff>19050</xdr:rowOff>
    </xdr:from>
    <xdr:to>
      <xdr:col>4</xdr:col>
      <xdr:colOff>66675</xdr:colOff>
      <xdr:row>49</xdr:row>
      <xdr:rowOff>19050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3286125" y="10277475"/>
          <a:ext cx="3009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Marçal José Bonato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Eletricista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Habitação 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Planejamento Urbanístico</a:t>
          </a:r>
        </a:p>
      </xdr:txBody>
    </xdr:sp>
    <xdr:clientData/>
  </xdr:twoCellAnchor>
  <xdr:twoCellAnchor>
    <xdr:from>
      <xdr:col>0</xdr:col>
      <xdr:colOff>95250</xdr:colOff>
      <xdr:row>0</xdr:row>
      <xdr:rowOff>38100</xdr:rowOff>
    </xdr:from>
    <xdr:to>
      <xdr:col>8</xdr:col>
      <xdr:colOff>561975</xdr:colOff>
      <xdr:row>0</xdr:row>
      <xdr:rowOff>1419225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88487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16</xdr:row>
      <xdr:rowOff>66675</xdr:rowOff>
    </xdr:from>
    <xdr:to>
      <xdr:col>4</xdr:col>
      <xdr:colOff>619125</xdr:colOff>
      <xdr:row>21</xdr:row>
      <xdr:rowOff>123825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3371850" y="4010025"/>
          <a:ext cx="19621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Marçal José Bonato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Eletricista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Habitação e Planejamento Urbanístico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7</xdr:col>
      <xdr:colOff>1009650</xdr:colOff>
      <xdr:row>0</xdr:row>
      <xdr:rowOff>1343025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87630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al_bonato\Documents\Mar&#231;al\Prefeitura\Pra&#231;a%20Jos&#233;%20Crepaldi\02%20-%20Planilha%20Or&#231;ament&#225;ria%20e%2004%20-%20Cronograma%20F&#237;sico-Financeito%20-%20A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2"/>
    </sheetNames>
    <sheetDataSet>
      <sheetData sheetId="0">
        <row r="7">
          <cell r="D7" t="str">
            <v>Serviços preliminares</v>
          </cell>
        </row>
        <row r="10">
          <cell r="D10" t="str">
            <v>Entrada de energia </v>
          </cell>
        </row>
        <row r="18">
          <cell r="D18" t="str">
            <v>Distribuição de energia</v>
          </cell>
        </row>
        <row r="25">
          <cell r="D25" t="str">
            <v>Iluminação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PageLayoutView="0" workbookViewId="0" topLeftCell="A1">
      <selection activeCell="D5" sqref="D5"/>
    </sheetView>
  </sheetViews>
  <sheetFormatPr defaultColWidth="11.57421875" defaultRowHeight="12.75"/>
  <cols>
    <col min="1" max="1" width="7.00390625" style="1" customWidth="1"/>
    <col min="2" max="2" width="7.421875" style="1" customWidth="1"/>
    <col min="3" max="3" width="9.28125" style="1" customWidth="1"/>
    <col min="4" max="4" width="69.7109375" style="1" customWidth="1"/>
    <col min="5" max="5" width="5.7109375" style="1" customWidth="1"/>
    <col min="6" max="6" width="8.00390625" style="1" customWidth="1"/>
    <col min="7" max="7" width="8.421875" style="1" customWidth="1"/>
    <col min="8" max="8" width="10.140625" style="1" customWidth="1"/>
    <col min="9" max="9" width="10.00390625" style="0" customWidth="1"/>
    <col min="10" max="198" width="8.57421875" style="0" customWidth="1"/>
    <col min="199" max="199" width="3.57421875" style="0" customWidth="1"/>
    <col min="200" max="200" width="8.28125" style="0" customWidth="1"/>
    <col min="201" max="201" width="61.28125" style="0" customWidth="1"/>
    <col min="202" max="202" width="3.57421875" style="0" customWidth="1"/>
    <col min="203" max="203" width="6.28125" style="0" customWidth="1"/>
    <col min="204" max="205" width="8.421875" style="0" customWidth="1"/>
    <col min="206" max="207" width="10.00390625" style="0" customWidth="1"/>
    <col min="208" max="208" width="1.1484375" style="0" customWidth="1"/>
    <col min="209" max="213" width="11.8515625" style="0" customWidth="1"/>
    <col min="214" max="214" width="1.1484375" style="0" customWidth="1"/>
    <col min="215" max="216" width="8.57421875" style="0" customWidth="1"/>
    <col min="217" max="217" width="1.1484375" style="0" customWidth="1"/>
    <col min="218" max="218" width="8.57421875" style="0" customWidth="1"/>
    <col min="219" max="219" width="8.421875" style="0" customWidth="1"/>
    <col min="220" max="220" width="1.1484375" style="0" customWidth="1"/>
    <col min="221" max="222" width="8.57421875" style="0" customWidth="1"/>
    <col min="223" max="223" width="1.1484375" style="0" customWidth="1"/>
    <col min="224" max="225" width="8.57421875" style="0" customWidth="1"/>
    <col min="226" max="226" width="1.1484375" style="0" customWidth="1"/>
    <col min="227" max="228" width="8.57421875" style="0" customWidth="1"/>
    <col min="229" max="229" width="1.1484375" style="0" customWidth="1"/>
    <col min="230" max="231" width="8.57421875" style="0" customWidth="1"/>
    <col min="232" max="232" width="1.1484375" style="0" customWidth="1"/>
    <col min="233" max="234" width="8.57421875" style="0" customWidth="1"/>
    <col min="235" max="235" width="1.1484375" style="0" customWidth="1"/>
    <col min="236" max="237" width="8.57421875" style="0" customWidth="1"/>
    <col min="238" max="238" width="1.1484375" style="0" customWidth="1"/>
    <col min="239" max="240" width="8.57421875" style="0" customWidth="1"/>
    <col min="241" max="241" width="1.1484375" style="0" customWidth="1"/>
    <col min="242" max="243" width="8.57421875" style="0" customWidth="1"/>
    <col min="244" max="244" width="1.1484375" style="0" customWidth="1"/>
    <col min="245" max="246" width="8.57421875" style="0" customWidth="1"/>
    <col min="247" max="247" width="1.1484375" style="0" customWidth="1"/>
    <col min="248" max="249" width="8.57421875" style="0" customWidth="1"/>
    <col min="250" max="250" width="1.1484375" style="0" customWidth="1"/>
  </cols>
  <sheetData>
    <row r="1" spans="1:9" ht="114.75" customHeight="1" thickBot="1">
      <c r="A1" s="86"/>
      <c r="B1" s="87"/>
      <c r="C1" s="87"/>
      <c r="D1" s="87"/>
      <c r="E1" s="87"/>
      <c r="F1" s="87"/>
      <c r="G1" s="87"/>
      <c r="H1" s="87"/>
      <c r="I1" s="88"/>
    </row>
    <row r="2" spans="1:9" ht="19.5" customHeight="1" thickBot="1">
      <c r="A2" s="89" t="s">
        <v>67</v>
      </c>
      <c r="B2" s="90"/>
      <c r="C2" s="90"/>
      <c r="D2" s="90"/>
      <c r="E2" s="90"/>
      <c r="F2" s="90"/>
      <c r="G2" s="90"/>
      <c r="H2" s="90"/>
      <c r="I2" s="91"/>
    </row>
    <row r="3" spans="1:9" s="2" customFormat="1" ht="15">
      <c r="A3" s="40" t="s">
        <v>0</v>
      </c>
      <c r="B3" s="92" t="s">
        <v>68</v>
      </c>
      <c r="C3" s="82"/>
      <c r="D3" s="82"/>
      <c r="E3" s="108" t="s">
        <v>1</v>
      </c>
      <c r="F3" s="80"/>
      <c r="G3" s="82" t="s">
        <v>108</v>
      </c>
      <c r="H3" s="82"/>
      <c r="I3" s="83"/>
    </row>
    <row r="4" spans="1:9" ht="15">
      <c r="A4" s="30" t="s">
        <v>2</v>
      </c>
      <c r="B4" s="93" t="s">
        <v>69</v>
      </c>
      <c r="C4" s="94"/>
      <c r="D4" s="94"/>
      <c r="E4" s="109" t="s">
        <v>3</v>
      </c>
      <c r="F4" s="81"/>
      <c r="G4" s="84">
        <v>0.22</v>
      </c>
      <c r="H4" s="84"/>
      <c r="I4" s="85"/>
    </row>
    <row r="5" spans="1:9" s="3" customFormat="1" ht="38.25" customHeight="1">
      <c r="A5" s="31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10" t="s">
        <v>9</v>
      </c>
      <c r="G5" s="11" t="s">
        <v>10</v>
      </c>
      <c r="H5" s="9" t="s">
        <v>11</v>
      </c>
      <c r="I5" s="32" t="s">
        <v>12</v>
      </c>
    </row>
    <row r="6" spans="1:9" s="4" customFormat="1" ht="13.5" customHeight="1">
      <c r="A6" s="33"/>
      <c r="B6" s="12"/>
      <c r="C6" s="12"/>
      <c r="D6" s="13" t="s">
        <v>13</v>
      </c>
      <c r="E6" s="14"/>
      <c r="F6" s="15"/>
      <c r="G6" s="16"/>
      <c r="H6" s="17"/>
      <c r="I6" s="34"/>
    </row>
    <row r="7" spans="1:9" s="4" customFormat="1" ht="13.5" customHeight="1">
      <c r="A7" s="35" t="s">
        <v>14</v>
      </c>
      <c r="B7" s="18"/>
      <c r="C7" s="18"/>
      <c r="D7" s="19" t="s">
        <v>15</v>
      </c>
      <c r="E7" s="20"/>
      <c r="F7" s="21"/>
      <c r="G7" s="22"/>
      <c r="H7" s="23"/>
      <c r="I7" s="36"/>
    </row>
    <row r="8" spans="1:9" s="4" customFormat="1" ht="13.5" customHeight="1">
      <c r="A8" s="37" t="s">
        <v>16</v>
      </c>
      <c r="B8" s="24" t="s">
        <v>17</v>
      </c>
      <c r="C8" s="25" t="s">
        <v>18</v>
      </c>
      <c r="D8" s="26" t="s">
        <v>19</v>
      </c>
      <c r="E8" s="27" t="s">
        <v>20</v>
      </c>
      <c r="F8" s="49">
        <v>3</v>
      </c>
      <c r="G8" s="50">
        <v>190.45</v>
      </c>
      <c r="H8" s="28">
        <f>F8*G8</f>
        <v>571.3499999999999</v>
      </c>
      <c r="I8" s="38">
        <f>H8+H8*$G$4</f>
        <v>697.0469999999999</v>
      </c>
    </row>
    <row r="9" spans="1:9" s="4" customFormat="1" ht="13.5" customHeight="1">
      <c r="A9" s="37" t="s">
        <v>99</v>
      </c>
      <c r="B9" s="24" t="s">
        <v>17</v>
      </c>
      <c r="C9" s="47" t="s">
        <v>94</v>
      </c>
      <c r="D9" s="48" t="s">
        <v>95</v>
      </c>
      <c r="E9" s="47" t="s">
        <v>96</v>
      </c>
      <c r="F9" s="49">
        <v>323.07</v>
      </c>
      <c r="G9" s="50">
        <v>50.9</v>
      </c>
      <c r="H9" s="28">
        <f>F9*G9</f>
        <v>16444.263</v>
      </c>
      <c r="I9" s="38">
        <f>H9+H9*$G$4</f>
        <v>20062.00086</v>
      </c>
    </row>
    <row r="10" spans="1:9" s="4" customFormat="1" ht="12.75">
      <c r="A10" s="37" t="s">
        <v>100</v>
      </c>
      <c r="B10" s="24" t="s">
        <v>17</v>
      </c>
      <c r="C10" s="47" t="s">
        <v>97</v>
      </c>
      <c r="D10" s="48" t="s">
        <v>98</v>
      </c>
      <c r="E10" s="47" t="s">
        <v>96</v>
      </c>
      <c r="F10" s="49">
        <v>323.07</v>
      </c>
      <c r="G10" s="50">
        <v>19</v>
      </c>
      <c r="H10" s="28">
        <f>F10*G10</f>
        <v>6138.33</v>
      </c>
      <c r="I10" s="38">
        <f>H10+H10*$G$4</f>
        <v>7488.7626</v>
      </c>
    </row>
    <row r="11" spans="1:9" s="4" customFormat="1" ht="12.75" customHeight="1">
      <c r="A11" s="71" t="s">
        <v>21</v>
      </c>
      <c r="B11" s="72"/>
      <c r="C11" s="72"/>
      <c r="D11" s="72"/>
      <c r="E11" s="72"/>
      <c r="F11" s="72"/>
      <c r="G11" s="72"/>
      <c r="H11" s="23">
        <f>SUM(H8:H10)</f>
        <v>23153.943</v>
      </c>
      <c r="I11" s="36">
        <f>SUM(I8:I10)</f>
        <v>28247.81046</v>
      </c>
    </row>
    <row r="12" spans="1:9" s="4" customFormat="1" ht="13.5" customHeight="1">
      <c r="A12" s="35" t="s">
        <v>22</v>
      </c>
      <c r="B12" s="18"/>
      <c r="C12" s="18"/>
      <c r="D12" s="19" t="s">
        <v>23</v>
      </c>
      <c r="E12" s="20"/>
      <c r="F12" s="21"/>
      <c r="G12" s="22"/>
      <c r="H12" s="23"/>
      <c r="I12" s="36"/>
    </row>
    <row r="13" spans="1:9" s="4" customFormat="1" ht="38.25">
      <c r="A13" s="37" t="s">
        <v>24</v>
      </c>
      <c r="B13" s="24" t="s">
        <v>25</v>
      </c>
      <c r="C13" s="24">
        <v>101502</v>
      </c>
      <c r="D13" s="29" t="s">
        <v>72</v>
      </c>
      <c r="E13" s="27" t="s">
        <v>26</v>
      </c>
      <c r="F13" s="49">
        <v>1</v>
      </c>
      <c r="G13" s="49">
        <v>1840.51</v>
      </c>
      <c r="H13" s="28">
        <f aca="true" t="shared" si="0" ref="H13:H18">F13*G13</f>
        <v>1840.51</v>
      </c>
      <c r="I13" s="38">
        <f aca="true" t="shared" si="1" ref="I13:I18">H13+H13*$G$4</f>
        <v>2245.4222</v>
      </c>
    </row>
    <row r="14" spans="1:9" s="4" customFormat="1" ht="25.5" customHeight="1">
      <c r="A14" s="37" t="s">
        <v>27</v>
      </c>
      <c r="B14" s="24" t="s">
        <v>25</v>
      </c>
      <c r="C14" s="24">
        <v>5033</v>
      </c>
      <c r="D14" s="29" t="s">
        <v>109</v>
      </c>
      <c r="E14" s="27" t="s">
        <v>26</v>
      </c>
      <c r="F14" s="49">
        <v>1</v>
      </c>
      <c r="G14" s="49">
        <v>794</v>
      </c>
      <c r="H14" s="28">
        <f t="shared" si="0"/>
        <v>794</v>
      </c>
      <c r="I14" s="38">
        <f t="shared" si="1"/>
        <v>968.6800000000001</v>
      </c>
    </row>
    <row r="15" spans="1:9" s="4" customFormat="1" ht="25.5">
      <c r="A15" s="37" t="s">
        <v>28</v>
      </c>
      <c r="B15" s="24" t="s">
        <v>17</v>
      </c>
      <c r="C15" s="24" t="s">
        <v>29</v>
      </c>
      <c r="D15" s="29" t="s">
        <v>30</v>
      </c>
      <c r="E15" s="27" t="s">
        <v>26</v>
      </c>
      <c r="F15" s="49">
        <v>2</v>
      </c>
      <c r="G15" s="49">
        <v>74.26</v>
      </c>
      <c r="H15" s="28">
        <f t="shared" si="0"/>
        <v>148.52</v>
      </c>
      <c r="I15" s="38">
        <f t="shared" si="1"/>
        <v>181.19440000000003</v>
      </c>
    </row>
    <row r="16" spans="1:9" s="4" customFormat="1" ht="12.75">
      <c r="A16" s="37" t="s">
        <v>31</v>
      </c>
      <c r="B16" s="24" t="s">
        <v>17</v>
      </c>
      <c r="C16" s="24" t="s">
        <v>32</v>
      </c>
      <c r="D16" s="29" t="s">
        <v>33</v>
      </c>
      <c r="E16" s="27" t="s">
        <v>20</v>
      </c>
      <c r="F16" s="49">
        <v>0.56</v>
      </c>
      <c r="G16" s="49">
        <v>898.91</v>
      </c>
      <c r="H16" s="28">
        <f t="shared" si="0"/>
        <v>503.38960000000003</v>
      </c>
      <c r="I16" s="38">
        <f t="shared" si="1"/>
        <v>614.135312</v>
      </c>
    </row>
    <row r="17" spans="1:9" s="4" customFormat="1" ht="12.75">
      <c r="A17" s="37" t="s">
        <v>34</v>
      </c>
      <c r="B17" s="24" t="s">
        <v>17</v>
      </c>
      <c r="C17" s="24" t="s">
        <v>35</v>
      </c>
      <c r="D17" s="29" t="s">
        <v>36</v>
      </c>
      <c r="E17" s="27" t="s">
        <v>20</v>
      </c>
      <c r="F17" s="49">
        <v>0.56</v>
      </c>
      <c r="G17" s="49">
        <v>47.48</v>
      </c>
      <c r="H17" s="28">
        <f t="shared" si="0"/>
        <v>26.5888</v>
      </c>
      <c r="I17" s="38">
        <f t="shared" si="1"/>
        <v>32.438336</v>
      </c>
    </row>
    <row r="18" spans="1:9" s="4" customFormat="1" ht="12.75">
      <c r="A18" s="37" t="s">
        <v>37</v>
      </c>
      <c r="B18" s="24" t="s">
        <v>17</v>
      </c>
      <c r="C18" s="24" t="s">
        <v>38</v>
      </c>
      <c r="D18" s="29" t="s">
        <v>39</v>
      </c>
      <c r="E18" s="27" t="s">
        <v>26</v>
      </c>
      <c r="F18" s="49">
        <v>1</v>
      </c>
      <c r="G18" s="49">
        <v>48.82</v>
      </c>
      <c r="H18" s="28">
        <f t="shared" si="0"/>
        <v>48.82</v>
      </c>
      <c r="I18" s="38">
        <f t="shared" si="1"/>
        <v>59.5604</v>
      </c>
    </row>
    <row r="19" spans="1:9" s="4" customFormat="1" ht="13.5" customHeight="1">
      <c r="A19" s="73" t="s">
        <v>40</v>
      </c>
      <c r="B19" s="74"/>
      <c r="C19" s="74"/>
      <c r="D19" s="74"/>
      <c r="E19" s="74"/>
      <c r="F19" s="74"/>
      <c r="G19" s="75"/>
      <c r="H19" s="23">
        <f>SUM(H13:H18)</f>
        <v>3361.8284000000003</v>
      </c>
      <c r="I19" s="36">
        <f>SUM(I13:I18)</f>
        <v>4101.4306480000005</v>
      </c>
    </row>
    <row r="20" spans="1:9" ht="13.5" customHeight="1">
      <c r="A20" s="35" t="s">
        <v>41</v>
      </c>
      <c r="B20" s="18"/>
      <c r="C20" s="18"/>
      <c r="D20" s="19" t="s">
        <v>42</v>
      </c>
      <c r="E20" s="20"/>
      <c r="F20" s="21"/>
      <c r="G20" s="22"/>
      <c r="H20" s="23"/>
      <c r="I20" s="36"/>
    </row>
    <row r="21" spans="1:9" ht="12.75">
      <c r="A21" s="37" t="s">
        <v>43</v>
      </c>
      <c r="B21" s="24" t="s">
        <v>17</v>
      </c>
      <c r="C21" s="24" t="s">
        <v>78</v>
      </c>
      <c r="D21" s="29" t="s">
        <v>79</v>
      </c>
      <c r="E21" s="27" t="s">
        <v>26</v>
      </c>
      <c r="F21" s="49">
        <v>1</v>
      </c>
      <c r="G21" s="49">
        <v>59.79</v>
      </c>
      <c r="H21" s="28">
        <f aca="true" t="shared" si="2" ref="H21:H29">F21*G21</f>
        <v>59.79</v>
      </c>
      <c r="I21" s="38">
        <f aca="true" t="shared" si="3" ref="I21:I29">H21+H21*$G$4</f>
        <v>72.9438</v>
      </c>
    </row>
    <row r="22" spans="1:9" ht="12.75">
      <c r="A22" s="37" t="s">
        <v>45</v>
      </c>
      <c r="B22" s="24" t="s">
        <v>17</v>
      </c>
      <c r="C22" s="24" t="s">
        <v>80</v>
      </c>
      <c r="D22" s="29" t="s">
        <v>81</v>
      </c>
      <c r="E22" s="27" t="s">
        <v>26</v>
      </c>
      <c r="F22" s="49">
        <v>4</v>
      </c>
      <c r="G22" s="49">
        <v>51.41</v>
      </c>
      <c r="H22" s="28">
        <f t="shared" si="2"/>
        <v>205.64</v>
      </c>
      <c r="I22" s="38">
        <f t="shared" si="3"/>
        <v>250.8808</v>
      </c>
    </row>
    <row r="23" spans="1:9" ht="12.75">
      <c r="A23" s="37" t="s">
        <v>48</v>
      </c>
      <c r="B23" s="24" t="s">
        <v>17</v>
      </c>
      <c r="C23" s="24" t="s">
        <v>70</v>
      </c>
      <c r="D23" s="29" t="s">
        <v>71</v>
      </c>
      <c r="E23" s="27" t="s">
        <v>44</v>
      </c>
      <c r="F23" s="49">
        <v>24</v>
      </c>
      <c r="G23" s="49">
        <v>15.57</v>
      </c>
      <c r="H23" s="28">
        <f t="shared" si="2"/>
        <v>373.68</v>
      </c>
      <c r="I23" s="38">
        <f t="shared" si="3"/>
        <v>455.88960000000003</v>
      </c>
    </row>
    <row r="24" spans="1:9" ht="12.75">
      <c r="A24" s="37" t="s">
        <v>49</v>
      </c>
      <c r="B24" s="24" t="s">
        <v>17</v>
      </c>
      <c r="C24" s="24" t="s">
        <v>73</v>
      </c>
      <c r="D24" s="29" t="s">
        <v>74</v>
      </c>
      <c r="E24" s="27" t="s">
        <v>44</v>
      </c>
      <c r="F24" s="49">
        <v>883.74</v>
      </c>
      <c r="G24" s="49">
        <v>4.21</v>
      </c>
      <c r="H24" s="28">
        <f t="shared" si="2"/>
        <v>3720.5454</v>
      </c>
      <c r="I24" s="38">
        <f t="shared" si="3"/>
        <v>4539.065388</v>
      </c>
    </row>
    <row r="25" spans="1:9" ht="12.75">
      <c r="A25" s="37" t="s">
        <v>50</v>
      </c>
      <c r="B25" s="24" t="s">
        <v>17</v>
      </c>
      <c r="C25" s="24" t="s">
        <v>46</v>
      </c>
      <c r="D25" s="29" t="s">
        <v>47</v>
      </c>
      <c r="E25" s="27" t="s">
        <v>44</v>
      </c>
      <c r="F25" s="49">
        <v>814.11</v>
      </c>
      <c r="G25" s="49">
        <v>3.02</v>
      </c>
      <c r="H25" s="28">
        <f t="shared" si="2"/>
        <v>2458.6122</v>
      </c>
      <c r="I25" s="38">
        <f t="shared" si="3"/>
        <v>2999.506884</v>
      </c>
    </row>
    <row r="26" spans="1:9" ht="25.5">
      <c r="A26" s="37" t="s">
        <v>86</v>
      </c>
      <c r="B26" s="24" t="s">
        <v>17</v>
      </c>
      <c r="C26" s="24" t="s">
        <v>75</v>
      </c>
      <c r="D26" s="29" t="s">
        <v>76</v>
      </c>
      <c r="E26" s="27" t="s">
        <v>44</v>
      </c>
      <c r="F26" s="49">
        <v>323.07</v>
      </c>
      <c r="G26" s="49">
        <v>8.18</v>
      </c>
      <c r="H26" s="28">
        <f t="shared" si="2"/>
        <v>2642.7126</v>
      </c>
      <c r="I26" s="38">
        <f t="shared" si="3"/>
        <v>3224.109372</v>
      </c>
    </row>
    <row r="27" spans="1:9" ht="25.5">
      <c r="A27" s="37" t="s">
        <v>87</v>
      </c>
      <c r="B27" s="24" t="s">
        <v>25</v>
      </c>
      <c r="C27" s="24">
        <v>97881</v>
      </c>
      <c r="D27" s="29" t="s">
        <v>77</v>
      </c>
      <c r="E27" s="27" t="s">
        <v>26</v>
      </c>
      <c r="F27" s="49">
        <v>16</v>
      </c>
      <c r="G27" s="49">
        <v>143.28</v>
      </c>
      <c r="H27" s="28">
        <f t="shared" si="2"/>
        <v>2292.48</v>
      </c>
      <c r="I27" s="38">
        <f t="shared" si="3"/>
        <v>2796.8256</v>
      </c>
    </row>
    <row r="28" spans="1:9" ht="12.75">
      <c r="A28" s="37" t="s">
        <v>88</v>
      </c>
      <c r="B28" s="24" t="s">
        <v>17</v>
      </c>
      <c r="C28" s="24" t="s">
        <v>82</v>
      </c>
      <c r="D28" s="29" t="s">
        <v>83</v>
      </c>
      <c r="E28" s="27" t="s">
        <v>26</v>
      </c>
      <c r="F28" s="49">
        <v>4</v>
      </c>
      <c r="G28" s="49">
        <v>15.7</v>
      </c>
      <c r="H28" s="28">
        <f t="shared" si="2"/>
        <v>62.8</v>
      </c>
      <c r="I28" s="38">
        <f t="shared" si="3"/>
        <v>76.616</v>
      </c>
    </row>
    <row r="29" spans="1:9" ht="12.75">
      <c r="A29" s="37" t="s">
        <v>89</v>
      </c>
      <c r="B29" s="24" t="s">
        <v>17</v>
      </c>
      <c r="C29" s="24" t="s">
        <v>92</v>
      </c>
      <c r="D29" s="29" t="s">
        <v>93</v>
      </c>
      <c r="E29" s="27"/>
      <c r="F29" s="49">
        <v>4</v>
      </c>
      <c r="G29" s="49">
        <v>25.42</v>
      </c>
      <c r="H29" s="28">
        <f t="shared" si="2"/>
        <v>101.68</v>
      </c>
      <c r="I29" s="38">
        <f t="shared" si="3"/>
        <v>124.04960000000001</v>
      </c>
    </row>
    <row r="30" spans="1:9" ht="12.75" customHeight="1">
      <c r="A30" s="73" t="s">
        <v>51</v>
      </c>
      <c r="B30" s="74"/>
      <c r="C30" s="74"/>
      <c r="D30" s="74"/>
      <c r="E30" s="74"/>
      <c r="F30" s="74"/>
      <c r="G30" s="75"/>
      <c r="H30" s="23">
        <f>SUM(H21:H29)</f>
        <v>11917.940199999997</v>
      </c>
      <c r="I30" s="36">
        <f>SUM(I21:I29)</f>
        <v>14539.887044</v>
      </c>
    </row>
    <row r="31" spans="1:9" ht="12.75">
      <c r="A31" s="35" t="s">
        <v>52</v>
      </c>
      <c r="B31" s="18"/>
      <c r="C31" s="18"/>
      <c r="D31" s="19" t="s">
        <v>53</v>
      </c>
      <c r="E31" s="20"/>
      <c r="F31" s="21"/>
      <c r="G31" s="22"/>
      <c r="H31" s="23"/>
      <c r="I31" s="36">
        <f aca="true" t="shared" si="4" ref="I31:I37">H31+H31*$G$4</f>
        <v>0</v>
      </c>
    </row>
    <row r="32" spans="1:9" ht="12.75" customHeight="1">
      <c r="A32" s="37" t="s">
        <v>54</v>
      </c>
      <c r="B32" s="24" t="s">
        <v>17</v>
      </c>
      <c r="C32" s="24" t="s">
        <v>55</v>
      </c>
      <c r="D32" s="29" t="s">
        <v>56</v>
      </c>
      <c r="E32" s="27" t="s">
        <v>26</v>
      </c>
      <c r="F32" s="49">
        <v>15</v>
      </c>
      <c r="G32" s="49">
        <v>2171.87</v>
      </c>
      <c r="H32" s="28">
        <f aca="true" t="shared" si="5" ref="H32:H37">F32*G32</f>
        <v>32578.05</v>
      </c>
      <c r="I32" s="38">
        <f t="shared" si="4"/>
        <v>39745.221</v>
      </c>
    </row>
    <row r="33" spans="1:9" ht="12.75">
      <c r="A33" s="37" t="s">
        <v>57</v>
      </c>
      <c r="B33" s="24" t="s">
        <v>17</v>
      </c>
      <c r="C33" s="24" t="s">
        <v>58</v>
      </c>
      <c r="D33" s="29" t="s">
        <v>59</v>
      </c>
      <c r="E33" s="27" t="s">
        <v>26</v>
      </c>
      <c r="F33" s="49">
        <v>14</v>
      </c>
      <c r="G33" s="49">
        <v>812.37</v>
      </c>
      <c r="H33" s="28">
        <f t="shared" si="5"/>
        <v>11373.18</v>
      </c>
      <c r="I33" s="38">
        <f t="shared" si="4"/>
        <v>13875.2796</v>
      </c>
    </row>
    <row r="34" spans="1:9" ht="12.75">
      <c r="A34" s="37" t="s">
        <v>60</v>
      </c>
      <c r="B34" s="24" t="s">
        <v>17</v>
      </c>
      <c r="C34" s="24" t="s">
        <v>112</v>
      </c>
      <c r="D34" s="29" t="s">
        <v>111</v>
      </c>
      <c r="E34" s="27" t="s">
        <v>26</v>
      </c>
      <c r="F34" s="49">
        <v>1</v>
      </c>
      <c r="G34" s="49">
        <v>574.16</v>
      </c>
      <c r="H34" s="28">
        <f t="shared" si="5"/>
        <v>574.16</v>
      </c>
      <c r="I34" s="38">
        <f t="shared" si="4"/>
        <v>700.4752</v>
      </c>
    </row>
    <row r="35" spans="1:9" ht="25.5">
      <c r="A35" s="37" t="s">
        <v>62</v>
      </c>
      <c r="B35" s="24" t="s">
        <v>25</v>
      </c>
      <c r="C35" s="24">
        <v>101658</v>
      </c>
      <c r="D35" s="29" t="s">
        <v>61</v>
      </c>
      <c r="E35" s="27" t="s">
        <v>26</v>
      </c>
      <c r="F35" s="49">
        <v>34</v>
      </c>
      <c r="G35" s="49">
        <v>597.52</v>
      </c>
      <c r="H35" s="28">
        <f t="shared" si="5"/>
        <v>20315.68</v>
      </c>
      <c r="I35" s="38">
        <f t="shared" si="4"/>
        <v>24785.1296</v>
      </c>
    </row>
    <row r="36" spans="1:9" ht="25.5">
      <c r="A36" s="37" t="s">
        <v>91</v>
      </c>
      <c r="B36" s="24" t="s">
        <v>25</v>
      </c>
      <c r="C36" s="24">
        <v>101659</v>
      </c>
      <c r="D36" s="29" t="s">
        <v>90</v>
      </c>
      <c r="E36" s="27" t="s">
        <v>26</v>
      </c>
      <c r="F36" s="49">
        <v>20</v>
      </c>
      <c r="G36" s="49">
        <v>680.51</v>
      </c>
      <c r="H36" s="28">
        <f t="shared" si="5"/>
        <v>13610.2</v>
      </c>
      <c r="I36" s="38">
        <f t="shared" si="4"/>
        <v>16604.444</v>
      </c>
    </row>
    <row r="37" spans="1:9" ht="12.75">
      <c r="A37" s="37" t="s">
        <v>113</v>
      </c>
      <c r="B37" s="24" t="s">
        <v>17</v>
      </c>
      <c r="C37" s="24" t="s">
        <v>84</v>
      </c>
      <c r="D37" s="29" t="s">
        <v>85</v>
      </c>
      <c r="E37" s="27" t="s">
        <v>26</v>
      </c>
      <c r="F37" s="49">
        <f>F35+F36</f>
        <v>54</v>
      </c>
      <c r="G37" s="49">
        <v>89.33</v>
      </c>
      <c r="H37" s="28">
        <f t="shared" si="5"/>
        <v>4823.82</v>
      </c>
      <c r="I37" s="38">
        <f t="shared" si="4"/>
        <v>5885.060399999999</v>
      </c>
    </row>
    <row r="38" spans="1:9" ht="12.75" customHeight="1">
      <c r="A38" s="73" t="s">
        <v>63</v>
      </c>
      <c r="B38" s="74"/>
      <c r="C38" s="74"/>
      <c r="D38" s="74"/>
      <c r="E38" s="74"/>
      <c r="F38" s="74"/>
      <c r="G38" s="75"/>
      <c r="H38" s="23">
        <f>SUM(H32:H37)</f>
        <v>83275.09</v>
      </c>
      <c r="I38" s="36">
        <f>SUM(I32:I37)</f>
        <v>101595.6098</v>
      </c>
    </row>
    <row r="39" spans="1:9" ht="13.5" customHeight="1" thickBot="1">
      <c r="A39" s="76" t="s">
        <v>64</v>
      </c>
      <c r="B39" s="77"/>
      <c r="C39" s="77"/>
      <c r="D39" s="77"/>
      <c r="E39" s="77"/>
      <c r="F39" s="77"/>
      <c r="G39" s="78"/>
      <c r="H39" s="39">
        <f>H11+H19+H30+H38</f>
        <v>121708.80159999999</v>
      </c>
      <c r="I39" s="46">
        <f>I11+I19+I30+I38</f>
        <v>148484.737952</v>
      </c>
    </row>
    <row r="40" spans="1:9" ht="12.75" customHeight="1">
      <c r="A40" s="43" t="s">
        <v>65</v>
      </c>
      <c r="B40" s="79" t="s">
        <v>66</v>
      </c>
      <c r="C40" s="79"/>
      <c r="D40" s="79"/>
      <c r="E40" s="79"/>
      <c r="F40" s="79"/>
      <c r="G40" s="79"/>
      <c r="H40" s="79"/>
      <c r="I40" s="79"/>
    </row>
    <row r="41" spans="1:9" ht="12.75">
      <c r="A41" s="44"/>
      <c r="B41" s="45"/>
      <c r="C41" s="45"/>
      <c r="D41" s="45"/>
      <c r="E41" s="45"/>
      <c r="F41" s="45"/>
      <c r="G41" s="45"/>
      <c r="H41" s="45"/>
      <c r="I41" s="45"/>
    </row>
    <row r="42" spans="1:9" ht="12.75">
      <c r="A42" s="5"/>
      <c r="B42" s="5"/>
      <c r="C42" s="5"/>
      <c r="D42" s="5"/>
      <c r="E42" s="6"/>
      <c r="F42" s="41"/>
      <c r="G42" s="41"/>
      <c r="H42" s="41"/>
      <c r="I42" s="42" t="s">
        <v>110</v>
      </c>
    </row>
    <row r="43" ht="12.75">
      <c r="J43" s="7"/>
    </row>
    <row r="44" ht="12.75">
      <c r="J44" s="7"/>
    </row>
    <row r="45" ht="12.75">
      <c r="J45" s="7"/>
    </row>
    <row r="46" ht="12.75">
      <c r="J46" s="7"/>
    </row>
    <row r="47" ht="15" customHeight="1">
      <c r="J47" s="7"/>
    </row>
  </sheetData>
  <sheetProtection selectLockedCells="1" selectUnlockedCells="1"/>
  <mergeCells count="14">
    <mergeCell ref="E3:F3"/>
    <mergeCell ref="E4:F4"/>
    <mergeCell ref="G3:I3"/>
    <mergeCell ref="G4:I4"/>
    <mergeCell ref="A1:I1"/>
    <mergeCell ref="A2:I2"/>
    <mergeCell ref="B3:D3"/>
    <mergeCell ref="B4:D4"/>
    <mergeCell ref="A11:G11"/>
    <mergeCell ref="A19:G19"/>
    <mergeCell ref="A30:G30"/>
    <mergeCell ref="A38:G38"/>
    <mergeCell ref="A39:G39"/>
    <mergeCell ref="B40:I40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Zeros="0" tabSelected="1" zoomScalePageLayoutView="0" workbookViewId="0" topLeftCell="A1">
      <selection activeCell="K12" sqref="K12"/>
    </sheetView>
  </sheetViews>
  <sheetFormatPr defaultColWidth="11.57421875" defaultRowHeight="12.75"/>
  <cols>
    <col min="1" max="1" width="15.28125" style="0" customWidth="1"/>
    <col min="2" max="3" width="11.57421875" style="0" customWidth="1"/>
    <col min="4" max="4" width="32.28125" style="0" customWidth="1"/>
    <col min="5" max="8" width="15.28125" style="0" customWidth="1"/>
  </cols>
  <sheetData>
    <row r="1" spans="1:8" ht="108" customHeight="1">
      <c r="A1" s="99"/>
      <c r="B1" s="100"/>
      <c r="C1" s="100"/>
      <c r="D1" s="100"/>
      <c r="E1" s="100"/>
      <c r="F1" s="100"/>
      <c r="G1" s="100"/>
      <c r="H1" s="101"/>
    </row>
    <row r="2" spans="1:8" ht="18.75">
      <c r="A2" s="102" t="s">
        <v>102</v>
      </c>
      <c r="B2" s="103"/>
      <c r="C2" s="103"/>
      <c r="D2" s="103"/>
      <c r="E2" s="103"/>
      <c r="F2" s="103"/>
      <c r="G2" s="103"/>
      <c r="H2" s="104"/>
    </row>
    <row r="3" spans="1:8" ht="15">
      <c r="A3" s="51" t="s">
        <v>0</v>
      </c>
      <c r="B3" s="105" t="str">
        <f>Orçamento!B3</f>
        <v>Projeto Iluminação da Praça Poliesportiva do Jardim Bela Vista</v>
      </c>
      <c r="C3" s="105"/>
      <c r="D3" s="105"/>
      <c r="E3" s="105"/>
      <c r="F3" s="105"/>
      <c r="G3" s="105"/>
      <c r="H3" s="106"/>
    </row>
    <row r="4" spans="1:8" ht="15">
      <c r="A4" s="51" t="s">
        <v>2</v>
      </c>
      <c r="B4" s="105" t="str">
        <f>Orçamento!B4</f>
        <v>Rua Francisco José Caseiro, s/n, CEP: 17.206-485, Jardim Bela Vista, Jahu – SP</v>
      </c>
      <c r="C4" s="105"/>
      <c r="D4" s="105"/>
      <c r="E4" s="105"/>
      <c r="F4" s="105"/>
      <c r="G4" s="105"/>
      <c r="H4" s="106"/>
    </row>
    <row r="5" spans="1:8" ht="12.75">
      <c r="A5" s="52" t="s">
        <v>101</v>
      </c>
      <c r="B5" s="107" t="s">
        <v>103</v>
      </c>
      <c r="C5" s="107"/>
      <c r="D5" s="107"/>
      <c r="E5" s="53" t="s">
        <v>104</v>
      </c>
      <c r="F5" s="53" t="s">
        <v>105</v>
      </c>
      <c r="G5" s="53" t="s">
        <v>106</v>
      </c>
      <c r="H5" s="54" t="s">
        <v>107</v>
      </c>
    </row>
    <row r="6" spans="1:8" ht="12.75">
      <c r="A6" s="55">
        <v>1</v>
      </c>
      <c r="B6" s="98" t="str">
        <f>'[1]Planilha1'!D7</f>
        <v>Serviços preliminares</v>
      </c>
      <c r="C6" s="98"/>
      <c r="D6" s="98"/>
      <c r="E6" s="56">
        <f>H6/H14</f>
        <v>0.19024049777514201</v>
      </c>
      <c r="F6" s="57">
        <f>H6*F7</f>
        <v>28247.81046</v>
      </c>
      <c r="G6" s="62">
        <f>H6*G7</f>
        <v>0</v>
      </c>
      <c r="H6" s="58">
        <f>Orçamento!I11</f>
        <v>28247.81046</v>
      </c>
    </row>
    <row r="7" spans="1:8" ht="12.75" customHeight="1">
      <c r="A7" s="52"/>
      <c r="B7" s="95"/>
      <c r="C7" s="95"/>
      <c r="D7" s="95"/>
      <c r="E7" s="59"/>
      <c r="F7" s="60">
        <v>1</v>
      </c>
      <c r="G7" s="59">
        <v>0</v>
      </c>
      <c r="H7" s="61">
        <f>F7+G7</f>
        <v>1</v>
      </c>
    </row>
    <row r="8" spans="1:8" ht="12.75" customHeight="1">
      <c r="A8" s="55">
        <v>2</v>
      </c>
      <c r="B8" s="98" t="str">
        <f>'[1]Planilha1'!D10</f>
        <v>Entrada de energia </v>
      </c>
      <c r="C8" s="98"/>
      <c r="D8" s="98"/>
      <c r="E8" s="56">
        <f>H8/H14</f>
        <v>0.027621900436163693</v>
      </c>
      <c r="F8" s="62">
        <f>H8*F9</f>
        <v>4101.4306480000005</v>
      </c>
      <c r="G8" s="62"/>
      <c r="H8" s="63">
        <f>Orçamento!I19</f>
        <v>4101.4306480000005</v>
      </c>
    </row>
    <row r="9" spans="1:8" ht="12.75" customHeight="1">
      <c r="A9" s="52"/>
      <c r="B9" s="95"/>
      <c r="C9" s="95"/>
      <c r="D9" s="95"/>
      <c r="E9" s="59"/>
      <c r="F9" s="60">
        <v>1</v>
      </c>
      <c r="G9" s="59"/>
      <c r="H9" s="61">
        <f>F9+G9</f>
        <v>1</v>
      </c>
    </row>
    <row r="10" spans="1:8" ht="12.75" customHeight="1">
      <c r="A10" s="55">
        <v>3</v>
      </c>
      <c r="B10" s="98" t="str">
        <f>'[1]Planilha1'!D18</f>
        <v>Distribuição de energia</v>
      </c>
      <c r="C10" s="98"/>
      <c r="D10" s="98"/>
      <c r="E10" s="56">
        <f>H10/H14</f>
        <v>0.09792176114894882</v>
      </c>
      <c r="F10" s="62">
        <f>H10*F11</f>
        <v>5815.9548176</v>
      </c>
      <c r="G10" s="62">
        <f>H10*G11</f>
        <v>8723.932226399998</v>
      </c>
      <c r="H10" s="63">
        <f>Orçamento!I30</f>
        <v>14539.887044</v>
      </c>
    </row>
    <row r="11" spans="1:8" ht="12.75">
      <c r="A11" s="52"/>
      <c r="B11" s="95"/>
      <c r="C11" s="95"/>
      <c r="D11" s="95"/>
      <c r="E11" s="59"/>
      <c r="F11" s="60">
        <v>0.4</v>
      </c>
      <c r="G11" s="60">
        <v>0.6</v>
      </c>
      <c r="H11" s="61">
        <f>F11+G11</f>
        <v>1</v>
      </c>
    </row>
    <row r="12" spans="1:8" ht="12.75">
      <c r="A12" s="55">
        <v>4</v>
      </c>
      <c r="B12" s="98" t="str">
        <f>'[1]Planilha1'!D25</f>
        <v>Iluminação</v>
      </c>
      <c r="C12" s="98"/>
      <c r="D12" s="98"/>
      <c r="E12" s="56">
        <f>H12/H14</f>
        <v>0.6842158406397455</v>
      </c>
      <c r="F12" s="62">
        <f>H12*F13</f>
        <v>40638.24392000001</v>
      </c>
      <c r="G12" s="62">
        <f>H12*G13</f>
        <v>60957.36588</v>
      </c>
      <c r="H12" s="63">
        <f>Orçamento!I38</f>
        <v>101595.6098</v>
      </c>
    </row>
    <row r="13" spans="1:8" ht="12.75">
      <c r="A13" s="52"/>
      <c r="B13" s="95"/>
      <c r="C13" s="95"/>
      <c r="D13" s="95"/>
      <c r="E13" s="59"/>
      <c r="F13" s="59">
        <v>0.4</v>
      </c>
      <c r="G13" s="59">
        <v>0.6</v>
      </c>
      <c r="H13" s="61">
        <f>F13+G13</f>
        <v>1</v>
      </c>
    </row>
    <row r="14" spans="1:8" ht="13.5" thickBot="1">
      <c r="A14" s="64"/>
      <c r="B14" s="96" t="s">
        <v>107</v>
      </c>
      <c r="C14" s="96"/>
      <c r="D14" s="96"/>
      <c r="E14" s="65">
        <f>SUM(E6:E13)</f>
        <v>1</v>
      </c>
      <c r="F14" s="66">
        <f>F6+F8+F10+F12</f>
        <v>78803.43984560002</v>
      </c>
      <c r="G14" s="66">
        <f>G6+G8+G10+G12</f>
        <v>69681.29810639999</v>
      </c>
      <c r="H14" s="67">
        <f>H6+H8+H10+H12</f>
        <v>148484.737952</v>
      </c>
    </row>
    <row r="15" spans="1:5" ht="12.75">
      <c r="A15" s="1"/>
      <c r="B15" s="1"/>
      <c r="C15" s="68"/>
      <c r="D15" s="1"/>
      <c r="E15" s="69"/>
    </row>
    <row r="16" spans="1:8" ht="12.75" customHeight="1">
      <c r="A16" s="1"/>
      <c r="B16" s="1"/>
      <c r="C16" s="1"/>
      <c r="D16" s="70"/>
      <c r="G16" s="97" t="str">
        <f>Orçamento!I42</f>
        <v>Jahu, 09 de maio de 2.024</v>
      </c>
      <c r="H16" s="97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</sheetData>
  <sheetProtection selectLockedCells="1" selectUnlockedCells="1"/>
  <mergeCells count="15">
    <mergeCell ref="A1:H1"/>
    <mergeCell ref="A2:H2"/>
    <mergeCell ref="B3:H3"/>
    <mergeCell ref="B4:H4"/>
    <mergeCell ref="B5:D5"/>
    <mergeCell ref="B6:D6"/>
    <mergeCell ref="B13:D13"/>
    <mergeCell ref="B14:D14"/>
    <mergeCell ref="G16:H16"/>
    <mergeCell ref="B7:D7"/>
    <mergeCell ref="B8:D8"/>
    <mergeCell ref="B9:D9"/>
    <mergeCell ref="B10:D10"/>
    <mergeCell ref="B11:D11"/>
    <mergeCell ref="B12:D12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Marcal Bonato</cp:lastModifiedBy>
  <cp:lastPrinted>2024-05-09T19:22:01Z</cp:lastPrinted>
  <dcterms:modified xsi:type="dcterms:W3CDTF">2024-05-09T19:22:08Z</dcterms:modified>
  <cp:category/>
  <cp:version/>
  <cp:contentType/>
  <cp:contentStatus/>
</cp:coreProperties>
</file>